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0" yWindow="1485" windowWidth="15360" windowHeight="9030"/>
  </bookViews>
  <sheets>
    <sheet name="Transcript Template" sheetId="1" r:id="rId1"/>
  </sheets>
  <definedNames>
    <definedName name="_xlnm._FilterDatabase" localSheetId="0" hidden="1">'Transcript Template'!$S$10:$S$15</definedName>
    <definedName name="Gender">'Transcript Template'!$U$1:$U$2</definedName>
  </definedNames>
  <calcPr calcId="145621"/>
</workbook>
</file>

<file path=xl/calcChain.xml><?xml version="1.0" encoding="utf-8"?>
<calcChain xmlns="http://schemas.openxmlformats.org/spreadsheetml/2006/main">
  <c r="T48" i="1" l="1"/>
  <c r="T47" i="1"/>
  <c r="T46" i="1"/>
  <c r="T45" i="1"/>
  <c r="T44" i="1"/>
  <c r="T43" i="1"/>
  <c r="T42" i="1"/>
  <c r="S48" i="1"/>
  <c r="S47" i="1"/>
  <c r="S46" i="1"/>
  <c r="S45" i="1"/>
  <c r="S44" i="1"/>
  <c r="S43" i="1"/>
  <c r="S42" i="1"/>
  <c r="T37" i="1"/>
  <c r="T36" i="1"/>
  <c r="T35" i="1"/>
  <c r="T34" i="1"/>
  <c r="T33" i="1"/>
  <c r="T32" i="1"/>
  <c r="T31" i="1"/>
  <c r="S37" i="1"/>
  <c r="S36" i="1"/>
  <c r="S35" i="1"/>
  <c r="S34" i="1"/>
  <c r="S33" i="1"/>
  <c r="S32" i="1"/>
  <c r="S31" i="1"/>
  <c r="T26" i="1"/>
  <c r="T25" i="1"/>
  <c r="T24" i="1"/>
  <c r="T23" i="1"/>
  <c r="T22" i="1"/>
  <c r="T21" i="1"/>
  <c r="T20" i="1"/>
  <c r="S26" i="1"/>
  <c r="S25" i="1"/>
  <c r="S24" i="1"/>
  <c r="S23" i="1"/>
  <c r="S22" i="1"/>
  <c r="S21" i="1"/>
  <c r="S20" i="1"/>
  <c r="T15" i="1"/>
  <c r="T14" i="1"/>
  <c r="T13" i="1"/>
  <c r="T12" i="1"/>
  <c r="T11" i="1"/>
  <c r="T10" i="1"/>
  <c r="T9" i="1"/>
  <c r="S15" i="1"/>
  <c r="S14" i="1"/>
  <c r="S13" i="1"/>
  <c r="S12" i="1"/>
  <c r="S11" i="1"/>
  <c r="S10" i="1"/>
  <c r="S9" i="1"/>
  <c r="S39" i="1"/>
  <c r="N39" i="1" s="1"/>
  <c r="B65" i="1" s="1"/>
  <c r="S17" i="1"/>
  <c r="T17" i="1"/>
  <c r="S28" i="1"/>
  <c r="N38" i="1" s="1"/>
  <c r="T28" i="1"/>
  <c r="T39" i="1"/>
  <c r="F38" i="1"/>
  <c r="T38" i="1"/>
  <c r="S38" i="1"/>
  <c r="I38" i="1"/>
  <c r="T50" i="1"/>
  <c r="H68" i="1" s="1"/>
  <c r="S16" i="1"/>
  <c r="T49" i="1"/>
  <c r="S49" i="1"/>
  <c r="S27" i="1"/>
  <c r="T16" i="1"/>
  <c r="T27" i="1"/>
  <c r="N28" i="1"/>
  <c r="B64" i="1"/>
  <c r="N17" i="1"/>
  <c r="B63" i="1"/>
  <c r="S50" i="1"/>
  <c r="M68" i="1"/>
  <c r="Q49" i="1"/>
  <c r="F50" i="1"/>
  <c r="I49" i="1"/>
  <c r="Q38" i="1"/>
  <c r="F39" i="1"/>
  <c r="Q27" i="1"/>
  <c r="F28" i="1"/>
  <c r="Q16" i="1"/>
  <c r="I16" i="1"/>
  <c r="N49" i="1"/>
  <c r="C68" i="1" s="1"/>
  <c r="F49" i="1"/>
  <c r="N27" i="1"/>
  <c r="F27" i="1"/>
  <c r="N16" i="1"/>
  <c r="F16" i="1"/>
  <c r="F17" i="1"/>
  <c r="N50" i="1" l="1"/>
  <c r="B66" i="1" s="1"/>
  <c r="I27" i="1"/>
</calcChain>
</file>

<file path=xl/comments1.xml><?xml version="1.0" encoding="utf-8"?>
<comments xmlns="http://schemas.openxmlformats.org/spreadsheetml/2006/main">
  <authors>
    <author>yazelr</author>
  </authors>
  <commentList>
    <comment ref="H9" authorId="0">
      <text>
        <r>
          <rPr>
            <sz val="8"/>
            <color indexed="81"/>
            <rFont val="Tahoma"/>
          </rPr>
          <t xml:space="preserve">Note: A typical academic course would be worth 1 credit.
</t>
        </r>
      </text>
    </comment>
  </commentList>
</comments>
</file>

<file path=xl/sharedStrings.xml><?xml version="1.0" encoding="utf-8"?>
<sst xmlns="http://schemas.openxmlformats.org/spreadsheetml/2006/main" count="122" uniqueCount="74">
  <si>
    <t>Grade Level</t>
  </si>
  <si>
    <t>School Year</t>
  </si>
  <si>
    <t>1st Semester</t>
  </si>
  <si>
    <t>Course Title</t>
  </si>
  <si>
    <t>Credits</t>
  </si>
  <si>
    <t>Cumulative GPA:</t>
  </si>
  <si>
    <t>GPA:</t>
  </si>
  <si>
    <t>2nd Semester</t>
  </si>
  <si>
    <t>Male</t>
  </si>
  <si>
    <t>Address:</t>
  </si>
  <si>
    <t>Total Credits Completed:</t>
  </si>
  <si>
    <t>Academic GPA (9-12):</t>
  </si>
  <si>
    <t>Academic GPA (10-12):</t>
  </si>
  <si>
    <t>A</t>
  </si>
  <si>
    <t>B</t>
  </si>
  <si>
    <t>D</t>
  </si>
  <si>
    <t>C</t>
  </si>
  <si>
    <t>F</t>
  </si>
  <si>
    <t>Student name:</t>
  </si>
  <si>
    <t>Parent(s) name(s):</t>
  </si>
  <si>
    <t>School Name:</t>
  </si>
  <si>
    <t>Birth Date:</t>
  </si>
  <si>
    <t>Female</t>
  </si>
  <si>
    <t>Student's Academic Summary</t>
  </si>
  <si>
    <t>Grade 10</t>
  </si>
  <si>
    <t>Grade 11</t>
  </si>
  <si>
    <t>Grade 12</t>
  </si>
  <si>
    <t>Academic Standing</t>
  </si>
  <si>
    <t>Number of Credits Earned</t>
  </si>
  <si>
    <t>Language Arts</t>
  </si>
  <si>
    <t>Math</t>
  </si>
  <si>
    <t>Social Science</t>
  </si>
  <si>
    <t>Natural Science</t>
  </si>
  <si>
    <t>Fine Arts</t>
  </si>
  <si>
    <t>Foreign Language</t>
  </si>
  <si>
    <t>Other</t>
  </si>
  <si>
    <t>Standardized Test Scores</t>
  </si>
  <si>
    <t>Test</t>
  </si>
  <si>
    <t>Date</t>
  </si>
  <si>
    <t>Scores</t>
  </si>
  <si>
    <t>ACT</t>
  </si>
  <si>
    <t>E:</t>
  </si>
  <si>
    <t>M:</t>
  </si>
  <si>
    <t>R:</t>
  </si>
  <si>
    <t>S:</t>
  </si>
  <si>
    <t>Comp:</t>
  </si>
  <si>
    <t>SAT</t>
  </si>
  <si>
    <t>V:</t>
  </si>
  <si>
    <t>Cumulative Credits:</t>
  </si>
  <si>
    <t>Cumulative  GPA</t>
  </si>
  <si>
    <t>Date:</t>
  </si>
  <si>
    <t>Graduation Date:</t>
  </si>
  <si>
    <t>Grade</t>
  </si>
  <si>
    <t>Gender:</t>
  </si>
  <si>
    <t>SSN:</t>
  </si>
  <si>
    <t>Grade   9</t>
  </si>
  <si>
    <t>Primary Educator Signature:</t>
  </si>
  <si>
    <t xml:space="preserve">At the      end of </t>
  </si>
  <si>
    <t>A+</t>
  </si>
  <si>
    <t>A-</t>
  </si>
  <si>
    <t>B+</t>
  </si>
  <si>
    <t>B-</t>
  </si>
  <si>
    <t>C+</t>
  </si>
  <si>
    <t>C-</t>
  </si>
  <si>
    <t>D+</t>
  </si>
  <si>
    <t>D-</t>
  </si>
  <si>
    <t>Activities/Honors:</t>
  </si>
  <si>
    <t>Grading Scale</t>
  </si>
  <si>
    <t>% Range</t>
  </si>
  <si>
    <t>Homeschool Transcript</t>
  </si>
  <si>
    <t>2017/2018</t>
  </si>
  <si>
    <t>2018/2019</t>
  </si>
  <si>
    <t>2019/2020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</si>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</sst>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5" formatCode="[$-409]mmmm\ d\,\ yyyy;@"/>
    <numFmt numFmtId="176" formatCode="000\-00\-0000"/>
  </numFmts>
  <fonts count="12">
    <font>
      <sz val="9"/>
      <name val="Geneva"/>
    </font>
    <font>
      <b/>
      <sz val="9"/>
      <name val="Geneva"/>
    </font>
    <font>
      <i/>
      <sz val="9"/>
      <name val="Geneva"/>
    </font>
    <font>
      <sz val="9"/>
      <name val="Geneva"/>
    </font>
    <font>
      <sz val="9"/>
      <name val="Times"/>
    </font>
    <font>
      <sz val="18"/>
      <name val="Times"/>
    </font>
    <font>
      <sz val="8"/>
      <name val="Geneva"/>
    </font>
    <font>
      <b/>
      <sz val="10"/>
      <name val="Geneva"/>
    </font>
    <font>
      <sz val="10"/>
      <name val="Geneva"/>
    </font>
    <font>
      <sz val="10"/>
      <name val="Times"/>
    </font>
    <font>
      <i/>
      <sz val="10"/>
      <name val="Geneva"/>
    </font>
    <font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5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4" fillId="0" borderId="0" xfId="0" applyFont="1" applyProtection="1"/>
    <xf numFmtId="0" fontId="0" fillId="0" borderId="0" xfId="0" applyBorder="1" applyProtection="1"/>
    <xf numFmtId="0" fontId="1" fillId="0" borderId="0" xfId="0" applyFont="1" applyProtection="1"/>
    <xf numFmtId="0" fontId="3" fillId="0" borderId="0" xfId="0" applyFont="1" applyBorder="1" applyProtection="1"/>
    <xf numFmtId="0" fontId="0" fillId="0" borderId="0" xfId="0" applyAlignment="1" applyProtection="1"/>
    <xf numFmtId="0" fontId="7" fillId="0" borderId="0" xfId="0" applyFont="1" applyAlignment="1" applyProtection="1">
      <alignment horizontal="right"/>
    </xf>
    <xf numFmtId="0" fontId="8" fillId="0" borderId="0" xfId="0" applyFont="1" applyProtection="1"/>
    <xf numFmtId="0" fontId="9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Border="1" applyProtection="1"/>
    <xf numFmtId="0" fontId="8" fillId="0" borderId="1" xfId="0" applyFont="1" applyBorder="1" applyProtection="1">
      <protection locked="0"/>
    </xf>
    <xf numFmtId="176" fontId="7" fillId="0" borderId="1" xfId="0" applyNumberFormat="1" applyFont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Protection="1"/>
    <xf numFmtId="0" fontId="8" fillId="2" borderId="2" xfId="0" applyFont="1" applyFill="1" applyBorder="1" applyAlignment="1" applyProtection="1">
      <alignment horizontal="center"/>
      <protection locked="0"/>
    </xf>
    <xf numFmtId="16" fontId="8" fillId="2" borderId="3" xfId="0" applyNumberFormat="1" applyFont="1" applyFill="1" applyBorder="1" applyAlignment="1" applyProtection="1">
      <alignment horizontal="center"/>
      <protection locked="0"/>
    </xf>
    <xf numFmtId="16" fontId="8" fillId="2" borderId="3" xfId="0" applyNumberFormat="1" applyFont="1" applyFill="1" applyBorder="1" applyAlignment="1" applyProtection="1">
      <alignment horizontal="center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Protection="1">
      <protection locked="0"/>
    </xf>
    <xf numFmtId="0" fontId="8" fillId="2" borderId="3" xfId="0" applyFont="1" applyFill="1" applyBorder="1" applyProtection="1"/>
    <xf numFmtId="0" fontId="8" fillId="2" borderId="5" xfId="0" applyFont="1" applyFill="1" applyBorder="1" applyAlignment="1" applyProtection="1">
      <alignment horizontal="left"/>
      <protection locked="0"/>
    </xf>
    <xf numFmtId="0" fontId="8" fillId="2" borderId="4" xfId="0" applyNumberFormat="1" applyFont="1" applyFill="1" applyBorder="1" applyProtection="1">
      <protection locked="0"/>
    </xf>
    <xf numFmtId="0" fontId="8" fillId="2" borderId="6" xfId="0" applyFont="1" applyFill="1" applyBorder="1" applyProtection="1"/>
    <xf numFmtId="0" fontId="8" fillId="2" borderId="7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8" fillId="2" borderId="8" xfId="0" applyFont="1" applyFill="1" applyBorder="1" applyProtection="1"/>
    <xf numFmtId="0" fontId="7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2" fontId="7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Protection="1"/>
    <xf numFmtId="2" fontId="7" fillId="2" borderId="8" xfId="0" applyNumberFormat="1" applyFont="1" applyFill="1" applyBorder="1" applyAlignment="1" applyProtection="1">
      <alignment horizontal="left"/>
    </xf>
    <xf numFmtId="2" fontId="7" fillId="2" borderId="0" xfId="0" applyNumberFormat="1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Protection="1"/>
    <xf numFmtId="0" fontId="8" fillId="2" borderId="10" xfId="0" applyFont="1" applyFill="1" applyBorder="1" applyProtection="1"/>
    <xf numFmtId="0" fontId="8" fillId="0" borderId="0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Protection="1">
      <protection locked="0"/>
    </xf>
    <xf numFmtId="0" fontId="8" fillId="0" borderId="3" xfId="0" applyFont="1" applyBorder="1" applyProtection="1"/>
    <xf numFmtId="0" fontId="8" fillId="0" borderId="6" xfId="0" applyFont="1" applyBorder="1" applyProtection="1"/>
    <xf numFmtId="0" fontId="8" fillId="0" borderId="7" xfId="0" applyFont="1" applyBorder="1" applyAlignment="1" applyProtection="1">
      <alignment horizontal="center"/>
    </xf>
    <xf numFmtId="0" fontId="8" fillId="0" borderId="8" xfId="0" applyFont="1" applyBorder="1" applyProtection="1"/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2" fontId="7" fillId="0" borderId="0" xfId="0" applyNumberFormat="1" applyFont="1" applyBorder="1" applyAlignment="1" applyProtection="1">
      <alignment horizontal="left"/>
    </xf>
    <xf numFmtId="2" fontId="7" fillId="0" borderId="8" xfId="0" applyNumberFormat="1" applyFont="1" applyBorder="1" applyAlignment="1" applyProtection="1">
      <alignment horizontal="left"/>
    </xf>
    <xf numFmtId="2" fontId="7" fillId="0" borderId="0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left"/>
    </xf>
    <xf numFmtId="0" fontId="8" fillId="0" borderId="9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left"/>
    </xf>
    <xf numFmtId="0" fontId="8" fillId="0" borderId="1" xfId="0" applyFont="1" applyBorder="1" applyProtection="1"/>
    <xf numFmtId="0" fontId="8" fillId="0" borderId="10" xfId="0" applyFont="1" applyBorder="1" applyProtection="1"/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/>
    </xf>
    <xf numFmtId="0" fontId="8" fillId="2" borderId="12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wrapText="1"/>
    </xf>
    <xf numFmtId="0" fontId="8" fillId="0" borderId="4" xfId="0" applyFont="1" applyFill="1" applyBorder="1" applyAlignment="1" applyProtection="1">
      <alignment horizontal="center" wrapText="1"/>
    </xf>
    <xf numFmtId="0" fontId="8" fillId="0" borderId="4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175" fontId="8" fillId="0" borderId="1" xfId="0" applyNumberFormat="1" applyFont="1" applyBorder="1" applyProtection="1">
      <protection locked="0"/>
    </xf>
    <xf numFmtId="0" fontId="8" fillId="0" borderId="4" xfId="0" applyFont="1" applyBorder="1" applyAlignment="1" applyProtection="1">
      <alignment horizontal="right"/>
    </xf>
    <xf numFmtId="2" fontId="8" fillId="0" borderId="4" xfId="0" applyNumberFormat="1" applyFont="1" applyBorder="1" applyAlignment="1" applyProtection="1">
      <alignment horizontal="center"/>
    </xf>
    <xf numFmtId="0" fontId="8" fillId="0" borderId="4" xfId="0" applyFont="1" applyBorder="1" applyProtection="1">
      <protection locked="0"/>
    </xf>
    <xf numFmtId="0" fontId="7" fillId="0" borderId="0" xfId="0" applyFont="1" applyAlignment="1" applyProtection="1">
      <alignment horizontal="center"/>
    </xf>
    <xf numFmtId="2" fontId="7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13" xfId="0" applyFont="1" applyBorder="1" applyAlignment="1" applyProtection="1">
      <alignment horizontal="center"/>
    </xf>
    <xf numFmtId="175" fontId="8" fillId="0" borderId="5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right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9" xfId="0" applyFont="1" applyBorder="1" applyProtection="1">
      <protection locked="0"/>
    </xf>
    <xf numFmtId="175" fontId="8" fillId="0" borderId="0" xfId="0" applyNumberFormat="1" applyFont="1" applyBorder="1" applyAlignment="1" applyProtection="1"/>
    <xf numFmtId="0" fontId="8" fillId="0" borderId="4" xfId="0" applyFont="1" applyBorder="1" applyAlignment="1" applyProtection="1">
      <alignment horizontal="left"/>
      <protection locked="0"/>
    </xf>
    <xf numFmtId="0" fontId="0" fillId="0" borderId="4" xfId="0" applyBorder="1" applyProtection="1"/>
    <xf numFmtId="0" fontId="2" fillId="0" borderId="4" xfId="0" applyFont="1" applyBorder="1" applyProtection="1"/>
    <xf numFmtId="0" fontId="1" fillId="0" borderId="4" xfId="0" applyFont="1" applyBorder="1" applyProtection="1"/>
    <xf numFmtId="0" fontId="3" fillId="0" borderId="4" xfId="0" applyFont="1" applyBorder="1" applyProtection="1"/>
    <xf numFmtId="0" fontId="0" fillId="0" borderId="4" xfId="0" applyBorder="1" applyAlignment="1" applyProtection="1"/>
    <xf numFmtId="0" fontId="7" fillId="0" borderId="0" xfId="0" applyFont="1" applyProtection="1"/>
    <xf numFmtId="175" fontId="8" fillId="0" borderId="4" xfId="0" applyNumberFormat="1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/>
    <xf numFmtId="0" fontId="8" fillId="0" borderId="3" xfId="0" applyFont="1" applyBorder="1" applyAlignment="1" applyProtection="1">
      <alignment horizontal="center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7" fillId="0" borderId="11" xfId="0" applyFont="1" applyBorder="1" applyAlignment="1" applyProtection="1">
      <protection locked="0"/>
    </xf>
    <xf numFmtId="0" fontId="8" fillId="0" borderId="11" xfId="0" applyFont="1" applyBorder="1" applyAlignment="1" applyProtection="1">
      <protection locked="0"/>
    </xf>
    <xf numFmtId="0" fontId="7" fillId="0" borderId="1" xfId="0" applyFont="1" applyBorder="1" applyAlignment="1" applyProtection="1">
      <protection locked="0"/>
    </xf>
    <xf numFmtId="0" fontId="8" fillId="0" borderId="1" xfId="0" applyFont="1" applyBorder="1" applyAlignment="1" applyProtection="1">
      <protection locked="0"/>
    </xf>
    <xf numFmtId="175" fontId="7" fillId="0" borderId="1" xfId="0" applyNumberFormat="1" applyFont="1" applyBorder="1" applyAlignment="1" applyProtection="1">
      <protection locked="0"/>
    </xf>
    <xf numFmtId="175" fontId="8" fillId="0" borderId="1" xfId="0" applyNumberFormat="1" applyFont="1" applyBorder="1" applyAlignment="1" applyProtection="1"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8" fillId="2" borderId="4" xfId="0" applyFont="1" applyFill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5" xfId="0" applyFont="1" applyFill="1" applyBorder="1" applyAlignment="1" applyProtection="1">
      <alignment horizontal="left"/>
      <protection locked="0"/>
    </xf>
    <xf numFmtId="0" fontId="8" fillId="0" borderId="12" xfId="0" applyFont="1" applyFill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protection locked="0"/>
    </xf>
    <xf numFmtId="0" fontId="8" fillId="0" borderId="12" xfId="0" applyFont="1" applyBorder="1" applyAlignment="1" applyProtection="1">
      <protection locked="0"/>
    </xf>
    <xf numFmtId="0" fontId="7" fillId="0" borderId="1" xfId="0" applyFont="1" applyFill="1" applyBorder="1" applyAlignment="1" applyProtection="1"/>
    <xf numFmtId="0" fontId="8" fillId="0" borderId="1" xfId="0" applyFont="1" applyBorder="1" applyAlignment="1" applyProtection="1"/>
    <xf numFmtId="0" fontId="8" fillId="0" borderId="5" xfId="0" applyFont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0" xfId="0" applyFont="1" applyFill="1" applyBorder="1" applyAlignment="1" applyProtection="1">
      <alignment horizontal="left"/>
      <protection locked="0"/>
    </xf>
    <xf numFmtId="0" fontId="8" fillId="2" borderId="5" xfId="0" applyFont="1" applyFill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center" wrapText="1"/>
    </xf>
    <xf numFmtId="0" fontId="8" fillId="0" borderId="12" xfId="0" applyFont="1" applyBorder="1" applyAlignment="1" applyProtection="1"/>
    <xf numFmtId="0" fontId="8" fillId="0" borderId="12" xfId="0" applyFont="1" applyBorder="1" applyAlignment="1" applyProtection="1">
      <alignment horizontal="center" wrapText="1"/>
    </xf>
    <xf numFmtId="0" fontId="8" fillId="0" borderId="5" xfId="0" applyFont="1" applyFill="1" applyBorder="1" applyAlignment="1" applyProtection="1">
      <alignment horizontal="center" wrapText="1"/>
    </xf>
    <xf numFmtId="0" fontId="8" fillId="0" borderId="12" xfId="0" applyFont="1" applyFill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7" fillId="0" borderId="1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8" fillId="0" borderId="1" xfId="0" applyFont="1" applyBorder="1" applyAlignment="1"/>
    <xf numFmtId="0" fontId="0" fillId="0" borderId="0" xfId="0" applyAlignment="1"/>
    <xf numFmtId="0" fontId="8" fillId="2" borderId="5" xfId="0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0"/>
  <sheetViews>
    <sheetView showGridLines="0" tabSelected="1" zoomScaleNormal="100" workbookViewId="0">
      <selection activeCell="A60" sqref="A60"/>
    </sheetView>
  </sheetViews>
  <sheetFormatPr defaultColWidth="11.42578125" defaultRowHeight="12"/>
  <cols>
    <col min="1" max="1" width="16.28515625" style="2" customWidth="1"/>
    <col min="2" max="2" width="11.85546875" style="2" customWidth="1"/>
    <col min="3" max="3" width="5.5703125" style="2" customWidth="1"/>
    <col min="4" max="4" width="5.7109375" style="2" customWidth="1"/>
    <col min="5" max="6" width="6.7109375" style="3" customWidth="1"/>
    <col min="7" max="10" width="5.7109375" style="3" customWidth="1"/>
    <col min="11" max="11" width="8.28515625" style="3" customWidth="1"/>
    <col min="12" max="12" width="10" style="3" customWidth="1"/>
    <col min="13" max="14" width="8.7109375" style="3" customWidth="1"/>
    <col min="15" max="15" width="6.42578125" style="3" customWidth="1"/>
    <col min="16" max="16" width="7.85546875" style="3" customWidth="1"/>
    <col min="17" max="17" width="19.42578125" style="3" customWidth="1"/>
    <col min="18" max="18" width="9.140625" style="3" customWidth="1"/>
    <col min="19" max="19" width="5.42578125" style="105" hidden="1" customWidth="1"/>
    <col min="20" max="20" width="5.140625" style="105" hidden="1" customWidth="1"/>
    <col min="21" max="23" width="11.42578125" style="105" hidden="1" customWidth="1"/>
    <col min="24" max="16384" width="11.42578125" style="3"/>
  </cols>
  <sheetData>
    <row r="1" spans="1:23" ht="23.25">
      <c r="A1" s="1" t="s">
        <v>69</v>
      </c>
      <c r="L1" s="4"/>
      <c r="U1" s="105" t="s">
        <v>8</v>
      </c>
      <c r="V1" s="108" t="s">
        <v>58</v>
      </c>
      <c r="W1" s="108">
        <v>4.2</v>
      </c>
    </row>
    <row r="2" spans="1:23" ht="15.75" customHeight="1">
      <c r="A2" s="113" t="s">
        <v>20</v>
      </c>
      <c r="B2" s="114"/>
      <c r="C2" s="147"/>
      <c r="D2" s="147"/>
      <c r="E2" s="147"/>
      <c r="F2" s="147"/>
      <c r="G2" s="147"/>
      <c r="H2" s="10"/>
      <c r="I2" s="10"/>
      <c r="J2" s="11"/>
      <c r="K2" s="11"/>
      <c r="L2" s="11"/>
      <c r="M2" s="10"/>
      <c r="N2" s="10"/>
      <c r="O2" s="10"/>
      <c r="P2" s="10"/>
      <c r="Q2" s="10"/>
      <c r="U2" s="105" t="s">
        <v>22</v>
      </c>
      <c r="V2" s="108" t="s">
        <v>13</v>
      </c>
      <c r="W2" s="108">
        <v>4</v>
      </c>
    </row>
    <row r="3" spans="1:23" ht="18" customHeight="1">
      <c r="A3" s="12"/>
      <c r="B3" s="12"/>
      <c r="C3" s="12"/>
      <c r="D3" s="1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V3" s="108" t="s">
        <v>59</v>
      </c>
      <c r="W3" s="108">
        <v>3.7</v>
      </c>
    </row>
    <row r="4" spans="1:23" ht="12.75">
      <c r="A4" s="113" t="s">
        <v>18</v>
      </c>
      <c r="B4" s="114"/>
      <c r="C4" s="120"/>
      <c r="D4" s="121"/>
      <c r="E4" s="121"/>
      <c r="F4" s="121"/>
      <c r="G4" s="121"/>
      <c r="H4" s="113" t="s">
        <v>21</v>
      </c>
      <c r="I4" s="114"/>
      <c r="J4" s="122"/>
      <c r="K4" s="123"/>
      <c r="L4" s="13"/>
      <c r="M4" s="9" t="s">
        <v>53</v>
      </c>
      <c r="N4" s="14"/>
      <c r="O4" s="10"/>
      <c r="P4" s="9" t="s">
        <v>54</v>
      </c>
      <c r="Q4" s="15"/>
      <c r="V4" s="108" t="s">
        <v>60</v>
      </c>
      <c r="W4" s="108">
        <v>3.3</v>
      </c>
    </row>
    <row r="5" spans="1:23" ht="12.75">
      <c r="A5" s="113" t="s">
        <v>19</v>
      </c>
      <c r="B5" s="114"/>
      <c r="C5" s="118"/>
      <c r="D5" s="119"/>
      <c r="E5" s="119"/>
      <c r="F5" s="119"/>
      <c r="G5" s="119"/>
      <c r="H5" s="113" t="s">
        <v>9</v>
      </c>
      <c r="I5" s="114"/>
      <c r="J5" s="120"/>
      <c r="K5" s="121"/>
      <c r="L5" s="121"/>
      <c r="M5" s="121"/>
      <c r="N5" s="121"/>
      <c r="O5" s="121"/>
      <c r="P5" s="121"/>
      <c r="Q5" s="121"/>
      <c r="V5" s="108" t="s">
        <v>14</v>
      </c>
      <c r="W5" s="108">
        <v>3</v>
      </c>
    </row>
    <row r="6" spans="1:23" ht="12.75">
      <c r="A6" s="12"/>
      <c r="B6" s="12"/>
      <c r="C6" s="12"/>
      <c r="D6" s="12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S6" s="106"/>
      <c r="T6" s="106"/>
      <c r="V6" s="108" t="s">
        <v>61</v>
      </c>
      <c r="W6" s="108">
        <v>2.7</v>
      </c>
    </row>
    <row r="7" spans="1:23" s="6" customFormat="1" ht="12.75">
      <c r="A7" s="16"/>
      <c r="B7" s="16"/>
      <c r="C7" s="16"/>
      <c r="D7" s="16"/>
      <c r="E7" s="17"/>
      <c r="F7" s="17" t="s">
        <v>2</v>
      </c>
      <c r="G7" s="17"/>
      <c r="H7" s="17"/>
      <c r="I7" s="17"/>
      <c r="J7" s="17"/>
      <c r="K7" s="17"/>
      <c r="L7" s="17"/>
      <c r="M7" s="17"/>
      <c r="N7" s="17"/>
      <c r="O7" s="17" t="s">
        <v>7</v>
      </c>
      <c r="P7" s="17"/>
      <c r="Q7" s="17"/>
      <c r="S7" s="106"/>
      <c r="T7" s="106"/>
      <c r="U7" s="107"/>
      <c r="V7" s="108" t="s">
        <v>62</v>
      </c>
      <c r="W7" s="108">
        <v>2.2999999999999998</v>
      </c>
    </row>
    <row r="8" spans="1:23" s="6" customFormat="1" ht="12.75">
      <c r="A8" s="16" t="s">
        <v>0</v>
      </c>
      <c r="B8" s="16" t="s">
        <v>1</v>
      </c>
      <c r="C8" s="16"/>
      <c r="D8" s="131" t="s">
        <v>3</v>
      </c>
      <c r="E8" s="132"/>
      <c r="F8" s="132"/>
      <c r="G8" s="17" t="s">
        <v>52</v>
      </c>
      <c r="H8" s="17" t="s">
        <v>4</v>
      </c>
      <c r="I8" s="17"/>
      <c r="J8" s="17"/>
      <c r="K8" s="17"/>
      <c r="L8" s="17"/>
      <c r="M8" s="17" t="s">
        <v>3</v>
      </c>
      <c r="N8" s="17"/>
      <c r="O8" s="17" t="s">
        <v>52</v>
      </c>
      <c r="P8" s="17" t="s">
        <v>4</v>
      </c>
      <c r="Q8" s="17"/>
      <c r="S8" s="106"/>
      <c r="T8" s="106"/>
      <c r="U8" s="107"/>
      <c r="V8" s="108" t="s">
        <v>16</v>
      </c>
      <c r="W8" s="108">
        <v>2</v>
      </c>
    </row>
    <row r="9" spans="1:23" ht="12.75">
      <c r="A9" s="18">
        <v>9</v>
      </c>
      <c r="B9" s="19" t="s">
        <v>70</v>
      </c>
      <c r="C9" s="20"/>
      <c r="D9" s="125"/>
      <c r="E9" s="126"/>
      <c r="F9" s="126"/>
      <c r="G9" s="21"/>
      <c r="H9" s="22"/>
      <c r="I9" s="23"/>
      <c r="J9" s="23"/>
      <c r="K9" s="23"/>
      <c r="L9" s="23"/>
      <c r="M9" s="139"/>
      <c r="N9" s="148"/>
      <c r="O9" s="21"/>
      <c r="P9" s="25"/>
      <c r="Q9" s="26"/>
      <c r="S9" s="106" t="str">
        <f>IF(G9="","",VLOOKUP(G9,V1:W13,2,FALSE)*H9)</f>
        <v/>
      </c>
      <c r="T9" s="106" t="str">
        <f>IF(O9="","",VLOOKUP(O9,V1:W13,2,FALSE)*P9)</f>
        <v/>
      </c>
      <c r="V9" s="108" t="s">
        <v>63</v>
      </c>
      <c r="W9" s="108">
        <v>1.7</v>
      </c>
    </row>
    <row r="10" spans="1:23" ht="12.75">
      <c r="A10" s="27"/>
      <c r="B10" s="28"/>
      <c r="C10" s="28"/>
      <c r="D10" s="125"/>
      <c r="E10" s="126"/>
      <c r="F10" s="126"/>
      <c r="G10" s="21"/>
      <c r="H10" s="22"/>
      <c r="I10" s="29"/>
      <c r="J10" s="29"/>
      <c r="K10" s="29"/>
      <c r="L10" s="29"/>
      <c r="M10" s="139"/>
      <c r="N10" s="148"/>
      <c r="O10" s="21"/>
      <c r="P10" s="22"/>
      <c r="Q10" s="30"/>
      <c r="S10" s="106" t="str">
        <f>IF(G10="","",VLOOKUP(G10,V1:W13,2,FALSE)*H10)</f>
        <v/>
      </c>
      <c r="T10" s="106" t="str">
        <f>IF(O10="","",VLOOKUP(O10,V1:W13,2,FALSE)*P10)</f>
        <v/>
      </c>
      <c r="V10" s="108" t="s">
        <v>64</v>
      </c>
      <c r="W10" s="108">
        <v>1.3</v>
      </c>
    </row>
    <row r="11" spans="1:23" ht="12.75">
      <c r="A11" s="27"/>
      <c r="B11" s="28"/>
      <c r="C11" s="28"/>
      <c r="D11" s="125"/>
      <c r="E11" s="126"/>
      <c r="F11" s="126"/>
      <c r="G11" s="21"/>
      <c r="H11" s="22"/>
      <c r="I11" s="29"/>
      <c r="J11" s="29"/>
      <c r="K11" s="29"/>
      <c r="L11" s="29"/>
      <c r="M11" s="139"/>
      <c r="N11" s="148"/>
      <c r="O11" s="21"/>
      <c r="P11" s="22"/>
      <c r="Q11" s="30"/>
      <c r="S11" s="106" t="str">
        <f>IF(G11="","",VLOOKUP(G11,V1:W13,2,FALSE)*H11)</f>
        <v/>
      </c>
      <c r="T11" s="106" t="str">
        <f>IF(O11="","",VLOOKUP(O11,V1:W13,2,FALSE)*P11)</f>
        <v/>
      </c>
      <c r="V11" s="108" t="s">
        <v>15</v>
      </c>
      <c r="W11" s="108">
        <v>1</v>
      </c>
    </row>
    <row r="12" spans="1:23" ht="12.75">
      <c r="A12" s="27"/>
      <c r="B12" s="28"/>
      <c r="C12" s="28"/>
      <c r="D12" s="125"/>
      <c r="E12" s="126"/>
      <c r="F12" s="126"/>
      <c r="G12" s="21"/>
      <c r="H12" s="22"/>
      <c r="I12" s="29"/>
      <c r="J12" s="29"/>
      <c r="K12" s="29"/>
      <c r="L12" s="29"/>
      <c r="M12" s="139"/>
      <c r="N12" s="148"/>
      <c r="O12" s="21"/>
      <c r="P12" s="22"/>
      <c r="Q12" s="30"/>
      <c r="S12" s="106" t="str">
        <f>IF(G12="","",VLOOKUP(G12,V1:W13,2,FALSE)*H12)</f>
        <v/>
      </c>
      <c r="T12" s="106" t="str">
        <f>IF(O12="","",VLOOKUP(O12,V1:W13,2,FALSE)*P12)</f>
        <v/>
      </c>
      <c r="V12" s="108" t="s">
        <v>65</v>
      </c>
      <c r="W12" s="108">
        <v>7.0000000000000007E-2</v>
      </c>
    </row>
    <row r="13" spans="1:23" ht="12.75">
      <c r="A13" s="27"/>
      <c r="B13" s="28"/>
      <c r="C13" s="28"/>
      <c r="D13" s="125"/>
      <c r="E13" s="126"/>
      <c r="F13" s="126"/>
      <c r="G13" s="21"/>
      <c r="H13" s="22"/>
      <c r="I13" s="29"/>
      <c r="J13" s="29"/>
      <c r="K13" s="29"/>
      <c r="L13" s="29"/>
      <c r="M13" s="139"/>
      <c r="N13" s="148"/>
      <c r="O13" s="21"/>
      <c r="P13" s="22"/>
      <c r="Q13" s="30"/>
      <c r="S13" s="106" t="str">
        <f>IF(G13="","",VLOOKUP(G13,V1:W13,2,FALSE)*H13)</f>
        <v/>
      </c>
      <c r="T13" s="106" t="str">
        <f>IF(O13="","",VLOOKUP(O13,V1:W13,2,FALSE)*P13)</f>
        <v/>
      </c>
      <c r="V13" s="108" t="s">
        <v>17</v>
      </c>
      <c r="W13" s="108">
        <v>0</v>
      </c>
    </row>
    <row r="14" spans="1:23" ht="12.75">
      <c r="A14" s="27"/>
      <c r="B14" s="28"/>
      <c r="C14" s="28"/>
      <c r="D14" s="125"/>
      <c r="E14" s="126"/>
      <c r="F14" s="126"/>
      <c r="G14" s="21"/>
      <c r="H14" s="22"/>
      <c r="I14" s="29"/>
      <c r="J14" s="29"/>
      <c r="K14" s="29"/>
      <c r="L14" s="29"/>
      <c r="M14" s="139"/>
      <c r="N14" s="148"/>
      <c r="O14" s="21"/>
      <c r="P14" s="22"/>
      <c r="Q14" s="30"/>
      <c r="S14" s="106" t="str">
        <f>IF(G14="","",VLOOKUP(G14,V1:W13,2,FALSE)*H14)</f>
        <v/>
      </c>
      <c r="T14" s="106" t="str">
        <f>IF(O14="","",VLOOKUP(O14,V1:W13,2,FALSE)*P14)</f>
        <v/>
      </c>
      <c r="V14" s="108"/>
      <c r="W14" s="108"/>
    </row>
    <row r="15" spans="1:23" ht="12.75">
      <c r="A15" s="27"/>
      <c r="B15" s="28"/>
      <c r="C15" s="28"/>
      <c r="D15" s="125"/>
      <c r="E15" s="126"/>
      <c r="F15" s="126"/>
      <c r="G15" s="21"/>
      <c r="H15" s="22"/>
      <c r="I15" s="29"/>
      <c r="J15" s="29"/>
      <c r="K15" s="29"/>
      <c r="L15" s="29"/>
      <c r="M15" s="139"/>
      <c r="N15" s="148"/>
      <c r="O15" s="21"/>
      <c r="P15" s="22"/>
      <c r="Q15" s="30"/>
      <c r="S15" s="106" t="str">
        <f>IF(G15="","",VLOOKUP(G15,V1:W13,2,FALSE)*H15)</f>
        <v/>
      </c>
      <c r="T15" s="106" t="str">
        <f>IF(O15="","",VLOOKUP(O15,V1:W13,2,FALSE)*P15)</f>
        <v/>
      </c>
    </row>
    <row r="16" spans="1:23" ht="12.75">
      <c r="A16" s="27"/>
      <c r="B16" s="28"/>
      <c r="C16" s="28"/>
      <c r="D16" s="28"/>
      <c r="E16" s="31" t="s">
        <v>48</v>
      </c>
      <c r="F16" s="32">
        <f>S17</f>
        <v>0</v>
      </c>
      <c r="G16" s="33"/>
      <c r="H16" s="31" t="s">
        <v>6</v>
      </c>
      <c r="I16" s="34">
        <f>IF(S17=0,0,(S16/S17))</f>
        <v>0</v>
      </c>
      <c r="J16" s="35"/>
      <c r="K16" s="34"/>
      <c r="L16" s="29"/>
      <c r="M16" s="31" t="s">
        <v>48</v>
      </c>
      <c r="N16" s="32">
        <f>S17+T17</f>
        <v>0</v>
      </c>
      <c r="O16" s="35"/>
      <c r="P16" s="31" t="s">
        <v>6</v>
      </c>
      <c r="Q16" s="36">
        <f>IF(T17=0,0,(T16/T17))</f>
        <v>0</v>
      </c>
      <c r="S16" s="106">
        <f>SUM(S9:S15)</f>
        <v>0</v>
      </c>
      <c r="T16" s="106">
        <f>SUM(T9:T15)</f>
        <v>0</v>
      </c>
    </row>
    <row r="17" spans="1:23" ht="12.75">
      <c r="A17" s="27"/>
      <c r="B17" s="28"/>
      <c r="C17" s="28"/>
      <c r="D17" s="28"/>
      <c r="E17" s="31" t="s">
        <v>5</v>
      </c>
      <c r="F17" s="37">
        <f>I16</f>
        <v>0</v>
      </c>
      <c r="G17" s="34"/>
      <c r="H17" s="29"/>
      <c r="I17" s="29"/>
      <c r="J17" s="29"/>
      <c r="K17" s="29"/>
      <c r="L17" s="29"/>
      <c r="M17" s="31" t="s">
        <v>5</v>
      </c>
      <c r="N17" s="37">
        <f>IF(S17=0,0,(S16+T16)/(S17+T17))</f>
        <v>0</v>
      </c>
      <c r="O17" s="35"/>
      <c r="P17" s="29"/>
      <c r="Q17" s="30"/>
      <c r="S17" s="106">
        <f>SUM(H9:H15)</f>
        <v>0</v>
      </c>
      <c r="T17" s="106">
        <f>SUM(P9:P15)</f>
        <v>0</v>
      </c>
    </row>
    <row r="18" spans="1:23" s="5" customFormat="1" ht="12.75">
      <c r="A18" s="38"/>
      <c r="B18" s="39"/>
      <c r="C18" s="39"/>
      <c r="D18" s="39"/>
      <c r="E18" s="40"/>
      <c r="F18" s="41"/>
      <c r="G18" s="41"/>
      <c r="H18" s="42"/>
      <c r="I18" s="42"/>
      <c r="J18" s="42"/>
      <c r="K18" s="42"/>
      <c r="L18" s="42"/>
      <c r="M18" s="40"/>
      <c r="N18" s="40"/>
      <c r="O18" s="41"/>
      <c r="P18" s="42"/>
      <c r="Q18" s="43"/>
      <c r="S18" s="106"/>
      <c r="T18" s="106"/>
      <c r="U18" s="105"/>
      <c r="V18" s="105"/>
      <c r="W18" s="105"/>
    </row>
    <row r="19" spans="1:23" s="7" customFormat="1" ht="12.75">
      <c r="A19" s="44"/>
      <c r="B19" s="44"/>
      <c r="C19" s="44"/>
      <c r="D19" s="44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S19" s="106"/>
      <c r="T19" s="106"/>
      <c r="U19" s="108"/>
      <c r="V19" s="108"/>
      <c r="W19" s="108"/>
    </row>
    <row r="20" spans="1:23" ht="12.75">
      <c r="A20" s="45">
        <v>10</v>
      </c>
      <c r="B20" s="46" t="s">
        <v>71</v>
      </c>
      <c r="C20" s="47"/>
      <c r="D20" s="124"/>
      <c r="E20" s="124"/>
      <c r="F20" s="124"/>
      <c r="G20" s="48"/>
      <c r="H20" s="49"/>
      <c r="I20" s="50"/>
      <c r="J20" s="50"/>
      <c r="K20" s="50"/>
      <c r="L20" s="50"/>
      <c r="M20" s="127"/>
      <c r="N20" s="128"/>
      <c r="O20" s="48"/>
      <c r="P20" s="49"/>
      <c r="Q20" s="51"/>
      <c r="S20" s="106" t="str">
        <f>IF(G20="","",VLOOKUP(G20,V1:W13,2,FALSE)*H20)</f>
        <v/>
      </c>
      <c r="T20" s="106" t="str">
        <f>IF(O20="","",VLOOKUP(O20,V1:W13,2,FALSE)*P20)</f>
        <v/>
      </c>
    </row>
    <row r="21" spans="1:23" ht="12.75">
      <c r="A21" s="52"/>
      <c r="B21" s="44"/>
      <c r="C21" s="44"/>
      <c r="D21" s="124"/>
      <c r="E21" s="124"/>
      <c r="F21" s="124"/>
      <c r="G21" s="48"/>
      <c r="H21" s="49"/>
      <c r="I21" s="13"/>
      <c r="J21" s="13"/>
      <c r="K21" s="13"/>
      <c r="L21" s="13"/>
      <c r="M21" s="127"/>
      <c r="N21" s="128"/>
      <c r="O21" s="48"/>
      <c r="P21" s="49"/>
      <c r="Q21" s="53"/>
      <c r="S21" s="106" t="str">
        <f>IF(G21="","",VLOOKUP(G21,V1:W13,2,FALSE)*H21)</f>
        <v/>
      </c>
      <c r="T21" s="106" t="str">
        <f>IF(O21="","",VLOOKUP(O21,V1:W13,2,FALSE)*P21)</f>
        <v/>
      </c>
    </row>
    <row r="22" spans="1:23" ht="12.75">
      <c r="A22" s="52"/>
      <c r="B22" s="44"/>
      <c r="C22" s="44"/>
      <c r="D22" s="124"/>
      <c r="E22" s="124"/>
      <c r="F22" s="124"/>
      <c r="G22" s="48"/>
      <c r="H22" s="49"/>
      <c r="I22" s="13"/>
      <c r="J22" s="13"/>
      <c r="K22" s="13"/>
      <c r="L22" s="13"/>
      <c r="M22" s="127"/>
      <c r="N22" s="128"/>
      <c r="O22" s="48"/>
      <c r="P22" s="49"/>
      <c r="Q22" s="53"/>
      <c r="S22" s="106" t="str">
        <f>IF(G22="","",VLOOKUP(G22,V1:W13,2,FALSE)*H22)</f>
        <v/>
      </c>
      <c r="T22" s="106" t="str">
        <f>IF(O22="","",VLOOKUP(O22,V1:W13,2,FALSE)*P22)</f>
        <v/>
      </c>
    </row>
    <row r="23" spans="1:23" ht="12.75">
      <c r="A23" s="52"/>
      <c r="B23" s="44"/>
      <c r="C23" s="44"/>
      <c r="D23" s="124"/>
      <c r="E23" s="124"/>
      <c r="F23" s="124"/>
      <c r="G23" s="48"/>
      <c r="H23" s="49"/>
      <c r="I23" s="13"/>
      <c r="J23" s="13"/>
      <c r="K23" s="13"/>
      <c r="L23" s="13"/>
      <c r="M23" s="127"/>
      <c r="N23" s="128"/>
      <c r="O23" s="48"/>
      <c r="P23" s="49"/>
      <c r="Q23" s="53"/>
      <c r="S23" s="106" t="str">
        <f>IF(G23="","",VLOOKUP(G23,V1:W13,2,FALSE)*H23)</f>
        <v/>
      </c>
      <c r="T23" s="106" t="str">
        <f>IF(O23="","",VLOOKUP(O23,V1:W13,2,FALSE)*P23)</f>
        <v/>
      </c>
    </row>
    <row r="24" spans="1:23" ht="12.75">
      <c r="A24" s="52"/>
      <c r="B24" s="44"/>
      <c r="C24" s="44"/>
      <c r="D24" s="124"/>
      <c r="E24" s="124"/>
      <c r="F24" s="124"/>
      <c r="G24" s="48"/>
      <c r="H24" s="49"/>
      <c r="I24" s="13"/>
      <c r="J24" s="13"/>
      <c r="K24" s="13"/>
      <c r="L24" s="13"/>
      <c r="M24" s="127"/>
      <c r="N24" s="128"/>
      <c r="O24" s="48"/>
      <c r="P24" s="49"/>
      <c r="Q24" s="53"/>
      <c r="S24" s="106" t="str">
        <f>IF(G24="","",VLOOKUP(G24,V1:W13,2,FALSE)*H24)</f>
        <v/>
      </c>
      <c r="T24" s="106" t="str">
        <f>IF(O24="","",VLOOKUP(O24,V1:W13,2,FALSE)*P24)</f>
        <v/>
      </c>
    </row>
    <row r="25" spans="1:23" ht="12.75">
      <c r="A25" s="52"/>
      <c r="B25" s="44"/>
      <c r="C25" s="44"/>
      <c r="D25" s="124"/>
      <c r="E25" s="124"/>
      <c r="F25" s="124"/>
      <c r="G25" s="48"/>
      <c r="H25" s="49"/>
      <c r="I25" s="13"/>
      <c r="J25" s="13"/>
      <c r="K25" s="13"/>
      <c r="L25" s="13"/>
      <c r="M25" s="127"/>
      <c r="N25" s="128"/>
      <c r="O25" s="48"/>
      <c r="P25" s="49"/>
      <c r="Q25" s="53"/>
      <c r="S25" s="106" t="str">
        <f>IF(G25="","",VLOOKUP(G25,V1:W13,2,FALSE)*H25)</f>
        <v/>
      </c>
      <c r="T25" s="106" t="str">
        <f>IF(O25="","",VLOOKUP(O25,V1:W13,2,FALSE)*P25)</f>
        <v/>
      </c>
    </row>
    <row r="26" spans="1:23" ht="12.75">
      <c r="A26" s="52"/>
      <c r="B26" s="44"/>
      <c r="C26" s="44"/>
      <c r="D26" s="124"/>
      <c r="E26" s="124"/>
      <c r="F26" s="124"/>
      <c r="G26" s="48"/>
      <c r="H26" s="49"/>
      <c r="I26" s="13"/>
      <c r="J26" s="13"/>
      <c r="K26" s="13"/>
      <c r="L26" s="13"/>
      <c r="M26" s="127"/>
      <c r="N26" s="128"/>
      <c r="O26" s="48"/>
      <c r="P26" s="49"/>
      <c r="Q26" s="53"/>
      <c r="S26" s="106" t="str">
        <f>IF(G26="","",VLOOKUP(G26,V1:W13,2,FALSE)*H26)</f>
        <v/>
      </c>
      <c r="T26" s="106" t="str">
        <f>IF(O26="","",VLOOKUP(O26,V1:W13,2,FALSE)*P26)</f>
        <v/>
      </c>
    </row>
    <row r="27" spans="1:23" ht="12.75">
      <c r="A27" s="52"/>
      <c r="B27" s="44"/>
      <c r="C27" s="44"/>
      <c r="D27" s="44"/>
      <c r="E27" s="54" t="s">
        <v>48</v>
      </c>
      <c r="F27" s="55">
        <f>S17+T17+S28</f>
        <v>0</v>
      </c>
      <c r="G27" s="56"/>
      <c r="H27" s="57" t="s">
        <v>6</v>
      </c>
      <c r="I27" s="58">
        <f>IF(S28=0,0,(S27/S28))</f>
        <v>0</v>
      </c>
      <c r="J27" s="10"/>
      <c r="K27" s="58"/>
      <c r="L27" s="13"/>
      <c r="M27" s="54" t="s">
        <v>48</v>
      </c>
      <c r="N27" s="55">
        <f>S17+T17+S28+T28</f>
        <v>0</v>
      </c>
      <c r="O27" s="10"/>
      <c r="P27" s="57" t="s">
        <v>6</v>
      </c>
      <c r="Q27" s="59">
        <f>IF(T28=0,0,(T27/T28))</f>
        <v>0</v>
      </c>
      <c r="S27" s="106">
        <f>SUM(S20:S26)</f>
        <v>0</v>
      </c>
      <c r="T27" s="106">
        <f>SUM(T20:T26)</f>
        <v>0</v>
      </c>
    </row>
    <row r="28" spans="1:23" ht="12.75">
      <c r="A28" s="52"/>
      <c r="B28" s="44"/>
      <c r="C28" s="44"/>
      <c r="D28" s="44"/>
      <c r="E28" s="57" t="s">
        <v>5</v>
      </c>
      <c r="F28" s="60">
        <f>IF(S28=0,0,(S16+T16+S27)/(S17+T17+S28))</f>
        <v>0</v>
      </c>
      <c r="G28" s="61"/>
      <c r="H28" s="13"/>
      <c r="I28" s="13"/>
      <c r="J28" s="13"/>
      <c r="K28" s="13"/>
      <c r="L28" s="13"/>
      <c r="M28" s="57" t="s">
        <v>5</v>
      </c>
      <c r="N28" s="60">
        <f>IF(T28=0,0,(S16+T16+S27+T27)/(S17+T17+S28+T28))</f>
        <v>0</v>
      </c>
      <c r="O28" s="10"/>
      <c r="P28" s="13"/>
      <c r="Q28" s="53"/>
      <c r="S28" s="106">
        <f>SUM(H20:H26)</f>
        <v>0</v>
      </c>
      <c r="T28" s="106">
        <f>SUM(P20:P26)</f>
        <v>0</v>
      </c>
    </row>
    <row r="29" spans="1:23" ht="12.75">
      <c r="A29" s="62"/>
      <c r="B29" s="63"/>
      <c r="C29" s="63"/>
      <c r="D29" s="63"/>
      <c r="E29" s="64"/>
      <c r="F29" s="65"/>
      <c r="G29" s="65"/>
      <c r="H29" s="66"/>
      <c r="I29" s="66"/>
      <c r="J29" s="66"/>
      <c r="K29" s="66"/>
      <c r="L29" s="66"/>
      <c r="M29" s="64"/>
      <c r="N29" s="64"/>
      <c r="O29" s="65"/>
      <c r="P29" s="66"/>
      <c r="Q29" s="67"/>
      <c r="S29" s="106"/>
      <c r="T29" s="106"/>
    </row>
    <row r="30" spans="1:23" ht="12.75">
      <c r="A30" s="44"/>
      <c r="B30" s="44"/>
      <c r="C30" s="44"/>
      <c r="D30" s="4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S30" s="106"/>
      <c r="T30" s="106"/>
    </row>
    <row r="31" spans="1:23" ht="12.75">
      <c r="A31" s="18">
        <v>11</v>
      </c>
      <c r="B31" s="68" t="s">
        <v>72</v>
      </c>
      <c r="C31" s="69"/>
      <c r="D31" s="125"/>
      <c r="E31" s="126"/>
      <c r="F31" s="126"/>
      <c r="G31" s="21"/>
      <c r="H31" s="22"/>
      <c r="I31" s="23"/>
      <c r="J31" s="23"/>
      <c r="K31" s="23"/>
      <c r="L31" s="23"/>
      <c r="M31" s="139"/>
      <c r="N31" s="148"/>
      <c r="O31" s="21"/>
      <c r="P31" s="25"/>
      <c r="Q31" s="26"/>
      <c r="S31" s="106" t="str">
        <f>IF(G31="","",VLOOKUP(G31,V1:W13,2,FALSE)*H31)</f>
        <v/>
      </c>
      <c r="T31" s="106" t="str">
        <f>IF(O31="","",VLOOKUP(O31,V1:W13,2,FALSE)*P31)</f>
        <v/>
      </c>
    </row>
    <row r="32" spans="1:23" ht="12.75">
      <c r="A32" s="27"/>
      <c r="B32" s="28"/>
      <c r="C32" s="28"/>
      <c r="D32" s="125"/>
      <c r="E32" s="126"/>
      <c r="F32" s="126"/>
      <c r="G32" s="21"/>
      <c r="H32" s="22"/>
      <c r="I32" s="29"/>
      <c r="J32" s="29"/>
      <c r="K32" s="29"/>
      <c r="L32" s="29"/>
      <c r="M32" s="139"/>
      <c r="N32" s="148"/>
      <c r="O32" s="21"/>
      <c r="P32" s="22"/>
      <c r="Q32" s="30"/>
      <c r="S32" s="106" t="str">
        <f>IF(G32="","",VLOOKUP(G32,V1:W13,2,FALSE)*H32)</f>
        <v/>
      </c>
      <c r="T32" s="106" t="str">
        <f>IF(O32="","",VLOOKUP(O32,V1:W13,2,FALSE)*P32)</f>
        <v/>
      </c>
    </row>
    <row r="33" spans="1:20" ht="12.75">
      <c r="A33" s="27"/>
      <c r="B33" s="28"/>
      <c r="C33" s="28"/>
      <c r="D33" s="125"/>
      <c r="E33" s="126"/>
      <c r="F33" s="126"/>
      <c r="G33" s="21"/>
      <c r="H33" s="22"/>
      <c r="I33" s="29"/>
      <c r="J33" s="29"/>
      <c r="K33" s="29"/>
      <c r="L33" s="29"/>
      <c r="M33" s="139"/>
      <c r="N33" s="148"/>
      <c r="O33" s="21"/>
      <c r="P33" s="22"/>
      <c r="Q33" s="30"/>
      <c r="S33" s="106" t="str">
        <f>IF(G33="","",VLOOKUP(G33,V1:W13,2,FALSE)*H33)</f>
        <v/>
      </c>
      <c r="T33" s="106" t="str">
        <f>IF(O33="","",VLOOKUP(O33,V1:W13,2,FALSE)*P33)</f>
        <v/>
      </c>
    </row>
    <row r="34" spans="1:20" ht="12.75">
      <c r="A34" s="27"/>
      <c r="B34" s="28"/>
      <c r="C34" s="28"/>
      <c r="D34" s="125"/>
      <c r="E34" s="126"/>
      <c r="F34" s="126"/>
      <c r="G34" s="21"/>
      <c r="H34" s="22"/>
      <c r="I34" s="29"/>
      <c r="J34" s="29"/>
      <c r="K34" s="29"/>
      <c r="L34" s="29"/>
      <c r="M34" s="139"/>
      <c r="N34" s="148"/>
      <c r="O34" s="21"/>
      <c r="P34" s="22"/>
      <c r="Q34" s="30"/>
      <c r="S34" s="106" t="str">
        <f>IF(G34="","",VLOOKUP(G34,V1:W13,2,FALSE)*H34)</f>
        <v/>
      </c>
      <c r="T34" s="106" t="str">
        <f>IF(O34="","",VLOOKUP(O34,V1:W13,2,FALSE)*P34)</f>
        <v/>
      </c>
    </row>
    <row r="35" spans="1:20" ht="12.75">
      <c r="A35" s="27"/>
      <c r="B35" s="28"/>
      <c r="C35" s="28"/>
      <c r="D35" s="125"/>
      <c r="E35" s="126"/>
      <c r="F35" s="126"/>
      <c r="G35" s="21"/>
      <c r="H35" s="22"/>
      <c r="I35" s="29"/>
      <c r="J35" s="29"/>
      <c r="K35" s="29"/>
      <c r="L35" s="29"/>
      <c r="M35" s="139"/>
      <c r="N35" s="148"/>
      <c r="O35" s="21"/>
      <c r="P35" s="22"/>
      <c r="Q35" s="30"/>
      <c r="S35" s="106" t="str">
        <f>IF(G35="","",VLOOKUP(G35,V1:W13,2,FALSE)*H35)</f>
        <v/>
      </c>
      <c r="T35" s="106" t="str">
        <f>IF(O35="","",VLOOKUP(O35,V1:W13,2,FALSE)*P35)</f>
        <v/>
      </c>
    </row>
    <row r="36" spans="1:20" ht="12.75">
      <c r="A36" s="27"/>
      <c r="B36" s="28"/>
      <c r="C36" s="28"/>
      <c r="D36" s="125"/>
      <c r="E36" s="126"/>
      <c r="F36" s="126"/>
      <c r="G36" s="21"/>
      <c r="H36" s="22"/>
      <c r="I36" s="29"/>
      <c r="J36" s="29"/>
      <c r="K36" s="29"/>
      <c r="L36" s="29"/>
      <c r="M36" s="139"/>
      <c r="N36" s="148"/>
      <c r="O36" s="21"/>
      <c r="P36" s="22"/>
      <c r="Q36" s="30"/>
      <c r="S36" s="106" t="str">
        <f>IF(G36="","",VLOOKUP(G36,V1:W13,2,FALSE)*H36)</f>
        <v/>
      </c>
      <c r="T36" s="106" t="str">
        <f>IF(O36="","",VLOOKUP(O36,V1:W13,2,FALSE)*P36)</f>
        <v/>
      </c>
    </row>
    <row r="37" spans="1:20" ht="12.75">
      <c r="A37" s="27"/>
      <c r="B37" s="28"/>
      <c r="C37" s="28"/>
      <c r="D37" s="125"/>
      <c r="E37" s="126"/>
      <c r="F37" s="126"/>
      <c r="G37" s="21"/>
      <c r="H37" s="22"/>
      <c r="I37" s="29"/>
      <c r="J37" s="29"/>
      <c r="K37" s="29"/>
      <c r="L37" s="29"/>
      <c r="M37" s="139"/>
      <c r="N37" s="148"/>
      <c r="O37" s="21"/>
      <c r="P37" s="22"/>
      <c r="Q37" s="30"/>
      <c r="S37" s="106" t="str">
        <f>IF(G37="","",VLOOKUP(G37,V1:W13,2,FALSE)*H37)</f>
        <v/>
      </c>
      <c r="T37" s="106" t="str">
        <f>IF(O37="","",VLOOKUP(O37,V1:W13,2,FALSE)*P37)</f>
        <v/>
      </c>
    </row>
    <row r="38" spans="1:20" ht="12.75">
      <c r="A38" s="27"/>
      <c r="B38" s="28"/>
      <c r="C38" s="28"/>
      <c r="D38" s="28"/>
      <c r="E38" s="31" t="s">
        <v>48</v>
      </c>
      <c r="F38" s="32">
        <f>S17+T17+S28+T28+S39</f>
        <v>0</v>
      </c>
      <c r="G38" s="33"/>
      <c r="H38" s="31" t="s">
        <v>6</v>
      </c>
      <c r="I38" s="34">
        <f>IF(S39=0,0,(S38/S39))</f>
        <v>0</v>
      </c>
      <c r="J38" s="35"/>
      <c r="K38" s="34"/>
      <c r="L38" s="29"/>
      <c r="M38" s="31" t="s">
        <v>48</v>
      </c>
      <c r="N38" s="32">
        <f>S17+T17+S28+T28+S39+T39</f>
        <v>0</v>
      </c>
      <c r="O38" s="35"/>
      <c r="P38" s="31" t="s">
        <v>6</v>
      </c>
      <c r="Q38" s="36">
        <f>IF(T39=0,0,(T38/T39))</f>
        <v>0</v>
      </c>
      <c r="S38" s="106">
        <f>SUM(S31:S37)</f>
        <v>0</v>
      </c>
      <c r="T38" s="106">
        <f>SUM(T31:T37)</f>
        <v>0</v>
      </c>
    </row>
    <row r="39" spans="1:20" ht="12.75">
      <c r="A39" s="27"/>
      <c r="B39" s="28"/>
      <c r="C39" s="28"/>
      <c r="D39" s="28"/>
      <c r="E39" s="31" t="s">
        <v>5</v>
      </c>
      <c r="F39" s="37">
        <f>IF(S39=0,0,((S16+T16+S27+T27+S38)/(S17+T17+S28+T28+S39)))</f>
        <v>0</v>
      </c>
      <c r="G39" s="34"/>
      <c r="H39" s="29"/>
      <c r="I39" s="29"/>
      <c r="J39" s="29"/>
      <c r="K39" s="29"/>
      <c r="L39" s="29"/>
      <c r="M39" s="31" t="s">
        <v>5</v>
      </c>
      <c r="N39" s="37">
        <f>IF(S39=0,0,(S38+T38)/(S39+T39))</f>
        <v>0</v>
      </c>
      <c r="O39" s="35"/>
      <c r="P39" s="29"/>
      <c r="Q39" s="30"/>
      <c r="S39" s="106">
        <f>SUM(H31:H37)</f>
        <v>0</v>
      </c>
      <c r="T39" s="106">
        <f>SUM(P31:P37)</f>
        <v>0</v>
      </c>
    </row>
    <row r="40" spans="1:20" ht="12.75">
      <c r="A40" s="38"/>
      <c r="B40" s="39"/>
      <c r="C40" s="39"/>
      <c r="D40" s="39"/>
      <c r="E40" s="40"/>
      <c r="F40" s="41"/>
      <c r="G40" s="41"/>
      <c r="H40" s="42"/>
      <c r="I40" s="42"/>
      <c r="J40" s="42"/>
      <c r="K40" s="42"/>
      <c r="L40" s="42"/>
      <c r="M40" s="40"/>
      <c r="N40" s="40"/>
      <c r="O40" s="41"/>
      <c r="P40" s="42"/>
      <c r="Q40" s="43"/>
      <c r="S40" s="106"/>
      <c r="T40" s="106"/>
    </row>
    <row r="41" spans="1:20" ht="12.75">
      <c r="A41" s="44"/>
      <c r="B41" s="44"/>
      <c r="C41" s="70"/>
      <c r="D41" s="4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S41" s="106"/>
      <c r="T41" s="106"/>
    </row>
    <row r="42" spans="1:20" ht="12.75">
      <c r="A42" s="45">
        <v>12</v>
      </c>
      <c r="B42" s="46" t="s">
        <v>73</v>
      </c>
      <c r="C42" s="12"/>
      <c r="D42" s="124"/>
      <c r="E42" s="124"/>
      <c r="F42" s="124"/>
      <c r="G42" s="48"/>
      <c r="H42" s="49"/>
      <c r="I42" s="50"/>
      <c r="J42" s="50"/>
      <c r="K42" s="50"/>
      <c r="L42" s="50"/>
      <c r="M42" s="127"/>
      <c r="N42" s="128"/>
      <c r="O42" s="48"/>
      <c r="P42" s="49"/>
      <c r="Q42" s="51"/>
      <c r="S42" s="106" t="str">
        <f>IF(G42="","",VLOOKUP(G42,V1:W13,2,FALSE)*H42)</f>
        <v/>
      </c>
      <c r="T42" s="106" t="str">
        <f>IF(O42="","",VLOOKUP(O42,V1:W13,2,FALSE)*P42)</f>
        <v/>
      </c>
    </row>
    <row r="43" spans="1:20" ht="12.75">
      <c r="A43" s="52"/>
      <c r="B43" s="44"/>
      <c r="C43" s="12"/>
      <c r="D43" s="124"/>
      <c r="E43" s="124"/>
      <c r="F43" s="124"/>
      <c r="G43" s="48"/>
      <c r="H43" s="49"/>
      <c r="I43" s="13"/>
      <c r="J43" s="13"/>
      <c r="K43" s="13"/>
      <c r="L43" s="13"/>
      <c r="M43" s="127"/>
      <c r="N43" s="128"/>
      <c r="O43" s="48"/>
      <c r="P43" s="49"/>
      <c r="Q43" s="53"/>
      <c r="S43" s="106" t="str">
        <f>IF(G43="","",VLOOKUP(G43,V1:W13,2,FALSE)*H43)</f>
        <v/>
      </c>
      <c r="T43" s="106" t="str">
        <f>IF(O43="","",VLOOKUP(O43,V1:W13,2,FALSE)*P43)</f>
        <v/>
      </c>
    </row>
    <row r="44" spans="1:20" ht="12.75">
      <c r="A44" s="52"/>
      <c r="B44" s="44"/>
      <c r="C44" s="12"/>
      <c r="D44" s="124"/>
      <c r="E44" s="124"/>
      <c r="F44" s="124"/>
      <c r="G44" s="48"/>
      <c r="H44" s="49"/>
      <c r="I44" s="13"/>
      <c r="J44" s="13"/>
      <c r="K44" s="13"/>
      <c r="L44" s="13"/>
      <c r="M44" s="127"/>
      <c r="N44" s="128"/>
      <c r="O44" s="48"/>
      <c r="P44" s="49"/>
      <c r="Q44" s="53"/>
      <c r="S44" s="106" t="str">
        <f>IF(G44="","",VLOOKUP(G44,V1:W13,2,FALSE)*H44)</f>
        <v/>
      </c>
      <c r="T44" s="106" t="str">
        <f>IF(O44="","",VLOOKUP(O44,V1:W13,2,FALSE)*P44)</f>
        <v/>
      </c>
    </row>
    <row r="45" spans="1:20" ht="12.75">
      <c r="A45" s="52"/>
      <c r="B45" s="44"/>
      <c r="C45" s="12"/>
      <c r="D45" s="124"/>
      <c r="E45" s="124"/>
      <c r="F45" s="124"/>
      <c r="G45" s="48"/>
      <c r="H45" s="49"/>
      <c r="I45" s="13"/>
      <c r="J45" s="13"/>
      <c r="K45" s="13"/>
      <c r="L45" s="13"/>
      <c r="M45" s="127"/>
      <c r="N45" s="128"/>
      <c r="O45" s="48"/>
      <c r="P45" s="49"/>
      <c r="Q45" s="53"/>
      <c r="S45" s="106" t="str">
        <f>IF(G45="","",VLOOKUP(G45,V1:W13,2,FALSE)*H45)</f>
        <v/>
      </c>
      <c r="T45" s="106" t="str">
        <f>IF(O45="","",VLOOKUP(O45,V1:W13,2,FALSE)*P45)</f>
        <v/>
      </c>
    </row>
    <row r="46" spans="1:20" ht="12.75">
      <c r="A46" s="52"/>
      <c r="B46" s="44"/>
      <c r="C46" s="12"/>
      <c r="D46" s="124"/>
      <c r="E46" s="124"/>
      <c r="F46" s="124"/>
      <c r="G46" s="48"/>
      <c r="H46" s="49"/>
      <c r="I46" s="13"/>
      <c r="J46" s="13"/>
      <c r="K46" s="13"/>
      <c r="L46" s="13"/>
      <c r="M46" s="127"/>
      <c r="N46" s="128"/>
      <c r="O46" s="48"/>
      <c r="P46" s="49"/>
      <c r="Q46" s="53"/>
      <c r="S46" s="106" t="str">
        <f>IF(G46="","",VLOOKUP(G46,V1:W13,2,FALSE)*H46)</f>
        <v/>
      </c>
      <c r="T46" s="106" t="str">
        <f>IF(O46="","",VLOOKUP(O46,V1:W13,2,FALSE)*P46)</f>
        <v/>
      </c>
    </row>
    <row r="47" spans="1:20" ht="12.75">
      <c r="A47" s="52"/>
      <c r="B47" s="44"/>
      <c r="C47" s="12"/>
      <c r="D47" s="124"/>
      <c r="E47" s="124"/>
      <c r="F47" s="124"/>
      <c r="G47" s="48"/>
      <c r="H47" s="49"/>
      <c r="I47" s="13"/>
      <c r="J47" s="13"/>
      <c r="K47" s="13"/>
      <c r="L47" s="13"/>
      <c r="M47" s="127"/>
      <c r="N47" s="128"/>
      <c r="O47" s="48"/>
      <c r="P47" s="49"/>
      <c r="Q47" s="53"/>
      <c r="S47" s="106" t="str">
        <f>IF(G47="","",VLOOKUP(G47,V1:W13,2,FALSE)*H47)</f>
        <v/>
      </c>
      <c r="T47" s="106" t="str">
        <f>IF(O47="","",VLOOKUP(O47,V1:W13,2,FALSE)*P47)</f>
        <v/>
      </c>
    </row>
    <row r="48" spans="1:20" ht="12.75">
      <c r="A48" s="52"/>
      <c r="B48" s="44"/>
      <c r="C48" s="12"/>
      <c r="D48" s="124"/>
      <c r="E48" s="124"/>
      <c r="F48" s="124"/>
      <c r="G48" s="48"/>
      <c r="H48" s="49"/>
      <c r="I48" s="13"/>
      <c r="J48" s="13"/>
      <c r="K48" s="13"/>
      <c r="L48" s="13"/>
      <c r="M48" s="127"/>
      <c r="N48" s="128"/>
      <c r="O48" s="48"/>
      <c r="P48" s="49"/>
      <c r="Q48" s="53"/>
      <c r="S48" s="106" t="str">
        <f>IF(G48="","",VLOOKUP(G48,V1:W13,2,FALSE)*H48)</f>
        <v/>
      </c>
      <c r="T48" s="106" t="str">
        <f>IF(O48="","",VLOOKUP(O48,V1:W13,2,FALSE)*P48)</f>
        <v/>
      </c>
    </row>
    <row r="49" spans="1:20" ht="12.75">
      <c r="A49" s="52"/>
      <c r="B49" s="44"/>
      <c r="C49" s="44"/>
      <c r="D49" s="44"/>
      <c r="E49" s="54" t="s">
        <v>48</v>
      </c>
      <c r="F49" s="55">
        <f>S17+T17+S28+T28+S39+T39+S50</f>
        <v>0</v>
      </c>
      <c r="G49" s="56"/>
      <c r="H49" s="57" t="s">
        <v>6</v>
      </c>
      <c r="I49" s="58">
        <f>IF(S50=0,0,(S49/S50))</f>
        <v>0</v>
      </c>
      <c r="J49" s="10"/>
      <c r="K49" s="58"/>
      <c r="L49" s="13"/>
      <c r="M49" s="54" t="s">
        <v>48</v>
      </c>
      <c r="N49" s="55">
        <f>S17+T17+S28+T28+S39+T39+S50+T50</f>
        <v>0</v>
      </c>
      <c r="O49" s="10"/>
      <c r="P49" s="57" t="s">
        <v>6</v>
      </c>
      <c r="Q49" s="59">
        <f>IF(T50=0,0,(T49/T50))</f>
        <v>0</v>
      </c>
      <c r="S49" s="106">
        <f>SUM(S42:S48)</f>
        <v>0</v>
      </c>
      <c r="T49" s="106">
        <f>SUM(T42:T48)</f>
        <v>0</v>
      </c>
    </row>
    <row r="50" spans="1:20" ht="12.75">
      <c r="A50" s="52"/>
      <c r="B50" s="44"/>
      <c r="C50" s="44"/>
      <c r="D50" s="44"/>
      <c r="E50" s="57" t="s">
        <v>5</v>
      </c>
      <c r="F50" s="60">
        <f>IF(S50=0,0,((S16+T16+S27+T27+S38+T38+S49)/(S17+T17+S28+T28+S39+T39+S50)))</f>
        <v>0</v>
      </c>
      <c r="G50" s="61"/>
      <c r="H50" s="13"/>
      <c r="I50" s="13"/>
      <c r="J50" s="13"/>
      <c r="K50" s="13"/>
      <c r="L50" s="13"/>
      <c r="M50" s="57" t="s">
        <v>5</v>
      </c>
      <c r="N50" s="60">
        <f>IF(T50=0,0,((S16+T16+S27+T27+S38+T38+S49+T49)/(S17+T17+S28+T28+S39+T39+S39+T50)))</f>
        <v>0</v>
      </c>
      <c r="O50" s="10"/>
      <c r="P50" s="13"/>
      <c r="Q50" s="53"/>
      <c r="S50" s="106">
        <f>SUM(H42:H48)</f>
        <v>0</v>
      </c>
      <c r="T50" s="106">
        <f>SUM(P42:P48)</f>
        <v>0</v>
      </c>
    </row>
    <row r="51" spans="1:20" ht="12.75">
      <c r="A51" s="71"/>
      <c r="B51" s="63"/>
      <c r="C51" s="63"/>
      <c r="D51" s="63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7"/>
    </row>
    <row r="52" spans="1:20" ht="12.75">
      <c r="A52" s="12"/>
      <c r="B52" s="12"/>
      <c r="C52" s="12"/>
      <c r="D52" s="12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</row>
    <row r="53" spans="1:20" ht="12.75">
      <c r="A53" s="151" t="s">
        <v>66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5"/>
    </row>
    <row r="54" spans="1:20" ht="12.75">
      <c r="A54" s="136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8"/>
    </row>
    <row r="55" spans="1:20" ht="12.75">
      <c r="A55" s="139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5"/>
    </row>
    <row r="56" spans="1:20" ht="12.75">
      <c r="A56" s="136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8"/>
    </row>
    <row r="57" spans="1:20" ht="12.75">
      <c r="A57" s="24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2"/>
    </row>
    <row r="58" spans="1:20" ht="12.7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</row>
    <row r="59" spans="1:20" ht="12.75">
      <c r="A59" s="145" t="s">
        <v>23</v>
      </c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3"/>
      <c r="Q59" s="13"/>
    </row>
    <row r="60" spans="1:20" ht="12.75">
      <c r="A60" s="55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3"/>
      <c r="Q60" s="13"/>
    </row>
    <row r="61" spans="1:20" ht="12.75">
      <c r="A61" s="133" t="s">
        <v>27</v>
      </c>
      <c r="B61" s="117"/>
      <c r="C61" s="44"/>
      <c r="D61" s="133" t="s">
        <v>28</v>
      </c>
      <c r="E61" s="116"/>
      <c r="F61" s="116"/>
      <c r="G61" s="116"/>
      <c r="H61" s="116"/>
      <c r="I61" s="116"/>
      <c r="J61" s="116"/>
      <c r="K61" s="116"/>
      <c r="L61" s="116"/>
      <c r="M61" s="117"/>
      <c r="N61" s="44"/>
      <c r="O61" s="10"/>
      <c r="P61" s="13"/>
      <c r="Q61" s="13"/>
    </row>
    <row r="62" spans="1:20" ht="25.5">
      <c r="A62" s="77" t="s">
        <v>57</v>
      </c>
      <c r="B62" s="77" t="s">
        <v>49</v>
      </c>
      <c r="C62" s="44"/>
      <c r="D62" s="140" t="s">
        <v>29</v>
      </c>
      <c r="E62" s="141"/>
      <c r="F62" s="77" t="s">
        <v>30</v>
      </c>
      <c r="G62" s="140" t="s">
        <v>31</v>
      </c>
      <c r="H62" s="142"/>
      <c r="I62" s="143" t="s">
        <v>32</v>
      </c>
      <c r="J62" s="144"/>
      <c r="K62" s="78" t="s">
        <v>33</v>
      </c>
      <c r="L62" s="78" t="s">
        <v>34</v>
      </c>
      <c r="M62" s="79" t="s">
        <v>35</v>
      </c>
      <c r="N62" s="80"/>
      <c r="O62" s="10"/>
      <c r="P62" s="54" t="s">
        <v>51</v>
      </c>
      <c r="Q62" s="81"/>
    </row>
    <row r="63" spans="1:20" ht="12.75">
      <c r="A63" s="82" t="s">
        <v>55</v>
      </c>
      <c r="B63" s="83">
        <f>SUM(N17)</f>
        <v>0</v>
      </c>
      <c r="C63" s="44"/>
      <c r="D63" s="129"/>
      <c r="E63" s="130"/>
      <c r="F63" s="84"/>
      <c r="G63" s="129"/>
      <c r="H63" s="130"/>
      <c r="I63" s="129"/>
      <c r="J63" s="130"/>
      <c r="K63" s="84"/>
      <c r="L63" s="84"/>
      <c r="M63" s="84"/>
      <c r="N63" s="13"/>
      <c r="O63" s="10"/>
      <c r="P63" s="13"/>
      <c r="Q63" s="13"/>
    </row>
    <row r="64" spans="1:20" ht="12.75">
      <c r="A64" s="82" t="s">
        <v>24</v>
      </c>
      <c r="B64" s="83">
        <f>SUM(N28)</f>
        <v>0</v>
      </c>
      <c r="C64" s="44"/>
      <c r="D64" s="129"/>
      <c r="E64" s="130"/>
      <c r="F64" s="84"/>
      <c r="G64" s="129"/>
      <c r="H64" s="130"/>
      <c r="I64" s="129"/>
      <c r="J64" s="130"/>
      <c r="K64" s="84"/>
      <c r="L64" s="84"/>
      <c r="M64" s="84"/>
      <c r="N64" s="13"/>
      <c r="O64" s="110" t="s">
        <v>67</v>
      </c>
      <c r="P64" s="13"/>
      <c r="Q64" s="13"/>
    </row>
    <row r="65" spans="1:19" ht="12.75">
      <c r="A65" s="82" t="s">
        <v>25</v>
      </c>
      <c r="B65" s="83">
        <f>SUM(N39)</f>
        <v>0</v>
      </c>
      <c r="C65" s="44"/>
      <c r="D65" s="129"/>
      <c r="E65" s="130"/>
      <c r="F65" s="84"/>
      <c r="G65" s="129"/>
      <c r="H65" s="130"/>
      <c r="I65" s="129"/>
      <c r="J65" s="130"/>
      <c r="K65" s="84"/>
      <c r="L65" s="84"/>
      <c r="M65" s="84"/>
      <c r="N65" s="13"/>
      <c r="O65" s="112" t="s">
        <v>52</v>
      </c>
      <c r="P65" s="76" t="s">
        <v>68</v>
      </c>
      <c r="Q65" s="13"/>
    </row>
    <row r="66" spans="1:19" ht="12.75">
      <c r="A66" s="82" t="s">
        <v>26</v>
      </c>
      <c r="B66" s="83">
        <f>SUM(N50)</f>
        <v>0</v>
      </c>
      <c r="C66" s="44"/>
      <c r="D66" s="129"/>
      <c r="E66" s="130"/>
      <c r="F66" s="84"/>
      <c r="G66" s="129"/>
      <c r="H66" s="130"/>
      <c r="I66" s="129"/>
      <c r="J66" s="130"/>
      <c r="K66" s="84"/>
      <c r="L66" s="84"/>
      <c r="M66" s="84"/>
      <c r="N66" s="13"/>
      <c r="O66" s="112" t="s">
        <v>58</v>
      </c>
      <c r="P66" s="111"/>
      <c r="Q66" s="13"/>
    </row>
    <row r="67" spans="1:19" ht="12.75">
      <c r="A67" s="74"/>
      <c r="B67" s="44"/>
      <c r="C67" s="44"/>
      <c r="D67" s="4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12" t="s">
        <v>13</v>
      </c>
      <c r="P67" s="111"/>
      <c r="Q67" s="13"/>
    </row>
    <row r="68" spans="1:19" ht="12.75">
      <c r="A68" s="12"/>
      <c r="B68" s="9" t="s">
        <v>10</v>
      </c>
      <c r="C68" s="85">
        <f>N49</f>
        <v>0</v>
      </c>
      <c r="D68" s="85"/>
      <c r="E68" s="10"/>
      <c r="F68" s="10"/>
      <c r="G68" s="9" t="s">
        <v>11</v>
      </c>
      <c r="H68" s="86">
        <f>IF(T50=0,0,((S16+T16+S27+T27+S38+T38+S49+T49)/(S17+T17+S28+T28+S39+T39+S39+T50)))</f>
        <v>0</v>
      </c>
      <c r="I68" s="87"/>
      <c r="J68" s="87"/>
      <c r="K68" s="10"/>
      <c r="L68" s="9" t="s">
        <v>12</v>
      </c>
      <c r="M68" s="86">
        <f>IF(T50=0,0,((S27+T27+S38+T38+S49+T49)/(S28+T28+S39+T39+S39+T50)))</f>
        <v>0</v>
      </c>
      <c r="N68" s="10"/>
      <c r="O68" s="112" t="s">
        <v>59</v>
      </c>
      <c r="P68" s="111"/>
      <c r="Q68" s="88"/>
      <c r="R68" s="8"/>
      <c r="S68" s="109"/>
    </row>
    <row r="69" spans="1:19" ht="12.75">
      <c r="A69" s="12"/>
      <c r="B69" s="12"/>
      <c r="C69" s="12"/>
      <c r="D69" s="12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12" t="s">
        <v>60</v>
      </c>
      <c r="P69" s="111"/>
      <c r="Q69" s="10"/>
    </row>
    <row r="70" spans="1:19" ht="12.75">
      <c r="A70" s="12"/>
      <c r="B70" s="12"/>
      <c r="C70" s="12"/>
      <c r="D70" s="12"/>
      <c r="E70" s="10"/>
      <c r="F70" s="9"/>
      <c r="G70" s="9"/>
      <c r="H70" s="88"/>
      <c r="I70" s="88"/>
      <c r="J70" s="88"/>
      <c r="K70" s="88"/>
      <c r="L70" s="86"/>
      <c r="M70" s="10"/>
      <c r="N70" s="10"/>
      <c r="O70" s="104" t="s">
        <v>14</v>
      </c>
      <c r="P70" s="98"/>
      <c r="Q70" s="13"/>
    </row>
    <row r="71" spans="1:19" ht="12.75">
      <c r="A71" s="89" t="s">
        <v>36</v>
      </c>
      <c r="B71" s="12"/>
      <c r="C71" s="12"/>
      <c r="D71" s="12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4" t="s">
        <v>61</v>
      </c>
      <c r="P71" s="98"/>
      <c r="Q71" s="10"/>
    </row>
    <row r="72" spans="1:19" ht="12.75">
      <c r="A72" s="76" t="s">
        <v>37</v>
      </c>
      <c r="B72" s="75" t="s">
        <v>38</v>
      </c>
      <c r="C72" s="90"/>
      <c r="D72" s="115" t="s">
        <v>39</v>
      </c>
      <c r="E72" s="115"/>
      <c r="F72" s="115"/>
      <c r="G72" s="115"/>
      <c r="H72" s="115"/>
      <c r="I72" s="115"/>
      <c r="J72" s="116"/>
      <c r="K72" s="116"/>
      <c r="L72" s="116"/>
      <c r="M72" s="117"/>
      <c r="N72" s="13"/>
      <c r="O72" s="112" t="s">
        <v>62</v>
      </c>
      <c r="P72" s="76"/>
      <c r="Q72" s="10"/>
    </row>
    <row r="73" spans="1:19" ht="12.75">
      <c r="A73" s="76" t="s">
        <v>40</v>
      </c>
      <c r="B73" s="91"/>
      <c r="C73" s="52"/>
      <c r="D73" s="92" t="s">
        <v>41</v>
      </c>
      <c r="E73" s="93"/>
      <c r="F73" s="92" t="s">
        <v>42</v>
      </c>
      <c r="G73" s="93"/>
      <c r="H73" s="92" t="s">
        <v>43</v>
      </c>
      <c r="I73" s="94"/>
      <c r="J73" s="92" t="s">
        <v>44</v>
      </c>
      <c r="K73" s="94"/>
      <c r="L73" s="92" t="s">
        <v>45</v>
      </c>
      <c r="M73" s="94"/>
      <c r="N73" s="13"/>
      <c r="O73" s="112" t="s">
        <v>16</v>
      </c>
      <c r="P73" s="76"/>
      <c r="Q73" s="10"/>
    </row>
    <row r="74" spans="1:19" ht="12.75">
      <c r="A74" s="76" t="s">
        <v>40</v>
      </c>
      <c r="B74" s="91"/>
      <c r="C74" s="52"/>
      <c r="D74" s="95" t="s">
        <v>41</v>
      </c>
      <c r="E74" s="96"/>
      <c r="F74" s="92" t="s">
        <v>42</v>
      </c>
      <c r="G74" s="93"/>
      <c r="H74" s="95" t="s">
        <v>43</v>
      </c>
      <c r="I74" s="97"/>
      <c r="J74" s="92" t="s">
        <v>44</v>
      </c>
      <c r="K74" s="97"/>
      <c r="L74" s="92" t="s">
        <v>45</v>
      </c>
      <c r="M74" s="97"/>
      <c r="N74" s="13"/>
      <c r="O74" s="112" t="s">
        <v>63</v>
      </c>
      <c r="P74" s="76"/>
      <c r="Q74" s="10"/>
    </row>
    <row r="75" spans="1:19" ht="12.75">
      <c r="A75" s="76" t="s">
        <v>46</v>
      </c>
      <c r="B75" s="91"/>
      <c r="C75" s="52"/>
      <c r="D75" s="95" t="s">
        <v>47</v>
      </c>
      <c r="E75" s="96"/>
      <c r="F75" s="92" t="s">
        <v>42</v>
      </c>
      <c r="G75" s="93"/>
      <c r="H75" s="95"/>
      <c r="I75" s="97"/>
      <c r="J75" s="95"/>
      <c r="K75" s="97"/>
      <c r="L75" s="95"/>
      <c r="M75" s="97"/>
      <c r="N75" s="13"/>
      <c r="O75" s="112" t="s">
        <v>64</v>
      </c>
      <c r="P75" s="76"/>
      <c r="Q75" s="10"/>
    </row>
    <row r="76" spans="1:19" ht="12.75">
      <c r="A76" s="76" t="s">
        <v>46</v>
      </c>
      <c r="B76" s="91"/>
      <c r="C76" s="52"/>
      <c r="D76" s="95" t="s">
        <v>47</v>
      </c>
      <c r="E76" s="96"/>
      <c r="F76" s="92" t="s">
        <v>42</v>
      </c>
      <c r="G76" s="93"/>
      <c r="H76" s="95"/>
      <c r="I76" s="97"/>
      <c r="J76" s="95"/>
      <c r="K76" s="97"/>
      <c r="L76" s="95"/>
      <c r="M76" s="97"/>
      <c r="N76" s="13"/>
      <c r="O76" s="112" t="s">
        <v>15</v>
      </c>
      <c r="P76" s="76"/>
      <c r="Q76" s="10"/>
    </row>
    <row r="77" spans="1:19" ht="12.75">
      <c r="A77" s="98"/>
      <c r="B77" s="99"/>
      <c r="C77" s="52"/>
      <c r="D77" s="100"/>
      <c r="E77" s="96"/>
      <c r="F77" s="101"/>
      <c r="G77" s="93"/>
      <c r="H77" s="102"/>
      <c r="I77" s="97"/>
      <c r="J77" s="102"/>
      <c r="K77" s="97"/>
      <c r="L77" s="102"/>
      <c r="M77" s="97"/>
      <c r="N77" s="13"/>
      <c r="O77" s="112" t="s">
        <v>65</v>
      </c>
      <c r="P77" s="76"/>
      <c r="Q77" s="10"/>
    </row>
    <row r="78" spans="1:19" ht="12.75">
      <c r="A78" s="98"/>
      <c r="B78" s="99"/>
      <c r="C78" s="52"/>
      <c r="D78" s="100"/>
      <c r="E78" s="94"/>
      <c r="F78" s="14"/>
      <c r="G78" s="93"/>
      <c r="H78" s="102"/>
      <c r="I78" s="97"/>
      <c r="J78" s="102"/>
      <c r="K78" s="97"/>
      <c r="L78" s="102"/>
      <c r="M78" s="97"/>
      <c r="N78" s="13"/>
      <c r="O78" s="112" t="s">
        <v>17</v>
      </c>
      <c r="P78" s="76"/>
      <c r="Q78" s="10"/>
    </row>
    <row r="79" spans="1:19" ht="12.75">
      <c r="A79" s="44"/>
      <c r="B79" s="44"/>
      <c r="C79" s="44"/>
      <c r="D79" s="44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0"/>
      <c r="P79" s="10"/>
      <c r="Q79" s="10"/>
    </row>
    <row r="80" spans="1:19" ht="12.75">
      <c r="A80" s="113" t="s">
        <v>56</v>
      </c>
      <c r="B80" s="150"/>
      <c r="C80" s="150"/>
      <c r="D80" s="149"/>
      <c r="E80" s="149"/>
      <c r="F80" s="149"/>
      <c r="G80" s="149"/>
      <c r="H80" s="149"/>
      <c r="I80" s="149"/>
      <c r="J80" s="149"/>
      <c r="K80" s="9" t="s">
        <v>50</v>
      </c>
      <c r="L80" s="123"/>
      <c r="M80" s="123"/>
      <c r="N80" s="103"/>
      <c r="O80" s="10"/>
      <c r="P80" s="10"/>
      <c r="Q80" s="10"/>
    </row>
  </sheetData>
  <mergeCells count="93">
    <mergeCell ref="D80:J80"/>
    <mergeCell ref="A80:C80"/>
    <mergeCell ref="M37:N37"/>
    <mergeCell ref="M9:N9"/>
    <mergeCell ref="M10:N10"/>
    <mergeCell ref="M11:N11"/>
    <mergeCell ref="M12:N12"/>
    <mergeCell ref="M13:N13"/>
    <mergeCell ref="M14:N14"/>
    <mergeCell ref="M15:N15"/>
    <mergeCell ref="C2:G2"/>
    <mergeCell ref="M42:N42"/>
    <mergeCell ref="M43:N43"/>
    <mergeCell ref="M44:N44"/>
    <mergeCell ref="M31:N31"/>
    <mergeCell ref="M32:N32"/>
    <mergeCell ref="M33:N33"/>
    <mergeCell ref="M34:N34"/>
    <mergeCell ref="M35:N35"/>
    <mergeCell ref="M36:N36"/>
    <mergeCell ref="A59:O59"/>
    <mergeCell ref="D42:F42"/>
    <mergeCell ref="D43:F43"/>
    <mergeCell ref="D44:F44"/>
    <mergeCell ref="M45:N45"/>
    <mergeCell ref="M46:N46"/>
    <mergeCell ref="M47:N47"/>
    <mergeCell ref="M48:N48"/>
    <mergeCell ref="D45:F45"/>
    <mergeCell ref="D62:E62"/>
    <mergeCell ref="G62:H62"/>
    <mergeCell ref="I62:J62"/>
    <mergeCell ref="D63:E63"/>
    <mergeCell ref="G63:H63"/>
    <mergeCell ref="A61:B61"/>
    <mergeCell ref="D64:E64"/>
    <mergeCell ref="D65:E65"/>
    <mergeCell ref="D66:E66"/>
    <mergeCell ref="I64:J64"/>
    <mergeCell ref="I65:J65"/>
    <mergeCell ref="I66:J66"/>
    <mergeCell ref="G64:H64"/>
    <mergeCell ref="G65:H65"/>
    <mergeCell ref="G66:H66"/>
    <mergeCell ref="D12:F12"/>
    <mergeCell ref="D13:F13"/>
    <mergeCell ref="D61:M61"/>
    <mergeCell ref="B53:Q53"/>
    <mergeCell ref="A54:Q54"/>
    <mergeCell ref="A55:Q55"/>
    <mergeCell ref="A56:Q56"/>
    <mergeCell ref="D34:F34"/>
    <mergeCell ref="D35:F35"/>
    <mergeCell ref="D36:F36"/>
    <mergeCell ref="L80:M80"/>
    <mergeCell ref="I63:J63"/>
    <mergeCell ref="D8:F8"/>
    <mergeCell ref="D9:F9"/>
    <mergeCell ref="D10:F10"/>
    <mergeCell ref="D11:F11"/>
    <mergeCell ref="M20:N20"/>
    <mergeCell ref="M21:N21"/>
    <mergeCell ref="M22:N22"/>
    <mergeCell ref="M23:N23"/>
    <mergeCell ref="D23:F23"/>
    <mergeCell ref="D24:F24"/>
    <mergeCell ref="D25:F25"/>
    <mergeCell ref="D37:F37"/>
    <mergeCell ref="M24:N24"/>
    <mergeCell ref="M25:N25"/>
    <mergeCell ref="M26:N26"/>
    <mergeCell ref="D33:F33"/>
    <mergeCell ref="D26:F26"/>
    <mergeCell ref="D47:F47"/>
    <mergeCell ref="D48:F48"/>
    <mergeCell ref="J5:Q5"/>
    <mergeCell ref="D14:F14"/>
    <mergeCell ref="D15:F15"/>
    <mergeCell ref="D31:F31"/>
    <mergeCell ref="D32:F32"/>
    <mergeCell ref="D20:F20"/>
    <mergeCell ref="D21:F21"/>
    <mergeCell ref="D22:F22"/>
    <mergeCell ref="A2:B2"/>
    <mergeCell ref="D72:M72"/>
    <mergeCell ref="A4:B4"/>
    <mergeCell ref="A5:B5"/>
    <mergeCell ref="C5:G5"/>
    <mergeCell ref="C4:G4"/>
    <mergeCell ref="H4:I4"/>
    <mergeCell ref="H5:I5"/>
    <mergeCell ref="J4:K4"/>
    <mergeCell ref="D46:F46"/>
  </mergeCells>
  <phoneticPr fontId="6" type="noConversion"/>
  <dataValidations count="4">
    <dataValidation errorStyle="warning" showInputMessage="1" showErrorMessage="1" errorTitle="Gender" error="You must enter Male or Female in this field." promptTitle="Gender" sqref="P4"/>
    <dataValidation type="list" allowBlank="1" showInputMessage="1" showErrorMessage="1" sqref="N4">
      <formula1>Gender</formula1>
    </dataValidation>
    <dataValidation type="textLength" allowBlank="1" showInputMessage="1" showErrorMessage="1" sqref="Q4">
      <formula1>0</formula1>
      <formula2>9</formula2>
    </dataValidation>
    <dataValidation type="list" allowBlank="1" showInputMessage="1" showErrorMessage="1" sqref="G9:G15 O42:O48 G42:G48 O31:O37 G31:G37 O20:O26 G20:G26 O9:O15">
      <formula1>$V$1:$V$13</formula1>
    </dataValidation>
  </dataValidations>
  <pageMargins left="0.75" right="0.75" top="0.63" bottom="0.73" header="0.5" footer="0.5"/>
  <pageSetup scale="68" orientation="portrait" horizontalDpi="4294967292" verticalDpi="4294967292" r:id="rId1"/>
  <headerFooter alignWithMargins="0">
    <oddFooter>&amp;L&amp;"Geneva,Italic"&amp;8Courtesy of Bethel College
Mishawaka, Indiana&amp;R&amp;"Geneva,Italic"&amp;8Rev 01/05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Transcript Template</vt:lpstr>
      <vt:lpstr>Gender</vt:lpstr>
    </vt:vector>
  </TitlesOfParts>
  <Company>Biola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Homeschool</dc:creator>
  <cp:lastModifiedBy>Kimberly</cp:lastModifiedBy>
  <cp:lastPrinted>2005-01-24T14:54:55Z</cp:lastPrinted>
  <dcterms:created xsi:type="dcterms:W3CDTF">2003-10-06T20:06:08Z</dcterms:created>
  <dcterms:modified xsi:type="dcterms:W3CDTF">2017-03-11T00:16:30Z</dcterms:modified>
</cp:coreProperties>
</file>